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ME\CloudStation\BME - PhD\OGYDI\Szabályzatok\Módosítás 2022\"/>
    </mc:Choice>
  </mc:AlternateContent>
  <xr:revisionPtr revIDLastSave="0" documentId="13_ncr:1_{FF6ECD66-492A-4D28-9FC7-C3E99DDAEE56}" xr6:coauthVersionLast="47" xr6:coauthVersionMax="47" xr10:uidLastSave="{00000000-0000-0000-0000-000000000000}"/>
  <bookViews>
    <workbookView xWindow="-108" yWindow="-108" windowWidth="23256" windowHeight="12576" xr2:uid="{98417CC3-0D69-42AF-B9DB-AD071436E62D}"/>
  </bookViews>
  <sheets>
    <sheet name="Táblázat" sheetId="1" r:id="rId1"/>
    <sheet name="Követelmény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 a="1"/>
  <c r="I30" i="1" s="1"/>
  <c r="I31" i="1" a="1"/>
  <c r="I31" i="1"/>
  <c r="L30" i="1"/>
  <c r="L31" i="1"/>
  <c r="D9" i="1"/>
  <c r="G21" i="1"/>
  <c r="H21" i="1"/>
  <c r="I21" i="1"/>
  <c r="J21" i="1"/>
  <c r="G22" i="1"/>
  <c r="H22" i="1"/>
  <c r="I22" i="1"/>
  <c r="J22" i="1"/>
  <c r="G23" i="1"/>
  <c r="H23" i="1"/>
  <c r="I23" i="1"/>
  <c r="J23" i="1"/>
  <c r="F23" i="1"/>
  <c r="F22" i="1"/>
  <c r="F21" i="1"/>
  <c r="D23" i="1"/>
  <c r="E23" i="1"/>
  <c r="E22" i="1"/>
  <c r="E21" i="1"/>
  <c r="E17" i="1"/>
  <c r="E16" i="1"/>
  <c r="D22" i="1"/>
  <c r="E13" i="1" l="1"/>
  <c r="D12" i="1"/>
  <c r="E12" i="1" s="1"/>
  <c r="L27" i="1"/>
  <c r="L28" i="1"/>
  <c r="L29" i="1"/>
  <c r="D21" i="1"/>
  <c r="M30" i="1" l="1"/>
  <c r="M31" i="1"/>
  <c r="M27" i="1"/>
  <c r="M29" i="1"/>
  <c r="M28" i="1"/>
  <c r="I29" i="1" a="1"/>
  <c r="I29" i="1" s="1"/>
  <c r="F14" i="1" l="1"/>
  <c r="I28" i="1" a="1"/>
  <c r="I28" i="1" s="1"/>
  <c r="I27" i="1" a="1"/>
  <c r="I27" i="1" s="1"/>
  <c r="D10" i="1" s="1"/>
  <c r="C49" i="1"/>
  <c r="H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<sst xmlns="http://schemas.openxmlformats.org/spreadsheetml/2006/main" count="112" uniqueCount="68">
  <si>
    <t>IF</t>
  </si>
  <si>
    <t>PUBLIKÁCIÓS KÖVETELMÉNYEK TELJESÍTÉSÉNEK IGAZOLÁSA</t>
  </si>
  <si>
    <t>Doktoráns hallgató neve:</t>
  </si>
  <si>
    <t>Konzulens:</t>
  </si>
  <si>
    <t>Témavezető:</t>
  </si>
  <si>
    <t>PhD dolgozat címe:</t>
  </si>
  <si>
    <t>Budapest, 20..</t>
  </si>
  <si>
    <t>Szerző1, Szerző2, Szerző3, Szerző4: Cím</t>
  </si>
  <si>
    <t>DOI Folyóirat, Év, Vol, pp</t>
  </si>
  <si>
    <t>Q4</t>
  </si>
  <si>
    <t>Q1</t>
  </si>
  <si>
    <t>D1</t>
  </si>
  <si>
    <t>Részesedés [%]</t>
  </si>
  <si>
    <t>Q3</t>
  </si>
  <si>
    <t>Ssz</t>
  </si>
  <si>
    <t>Q2</t>
  </si>
  <si>
    <t>Az összeg csak a kitöltetlen cikk sorok kitörlését követően számolódik</t>
  </si>
  <si>
    <t>n.b.</t>
  </si>
  <si>
    <t>Kvartilis*</t>
  </si>
  <si>
    <t>További publikációk melyek nem kapcsolódnak a tézispontokhoz</t>
  </si>
  <si>
    <t>Tézispntokhoz kapcsolódó összes publikáció</t>
  </si>
  <si>
    <t>Tézispontokhoz kapcsolódó meghatározó szerzős publikációk</t>
  </si>
  <si>
    <t>Tézispontokhoz kapcsolódó publikációk, melyekben a jelölt a meghatározó szerző</t>
  </si>
  <si>
    <t>További, a tézispontokhoz kapcsolódó publikációk</t>
  </si>
  <si>
    <t>Meghatározó szerzős publikációk közül a 3 legmagasabb IF összeg</t>
  </si>
  <si>
    <t>Meghatározó szerzős publikációk közül a 3 legrangosabb Q összeg</t>
  </si>
  <si>
    <t>db</t>
  </si>
  <si>
    <t>Minimum követelmények ellenőrzése</t>
  </si>
  <si>
    <t>A legmagasabb IF-ú D1-es és a legmagasabb IF-ú legalább Q2-es publikáció összesített IF-a:</t>
  </si>
  <si>
    <t>A</t>
  </si>
  <si>
    <t>B</t>
  </si>
  <si>
    <t>C</t>
  </si>
  <si>
    <t>A  meghatározó szerzősök közül a két legmagasabb IF-ú publikáció IF összege:</t>
  </si>
  <si>
    <t>Tézispntokhoz kapcsolódó összes publikáció:</t>
  </si>
  <si>
    <t>Publikációs statisztika</t>
  </si>
  <si>
    <t>Összes publikáció</t>
  </si>
  <si>
    <t>Van D1 publikáció, melyben a jelölt meghatározó szerző?</t>
  </si>
  <si>
    <t>Összes D1+Q1+Q2 publikáció, melyben a jelölt meghatározó szerző:</t>
  </si>
  <si>
    <r>
      <t xml:space="preserve">Amennyiben további cikket adna hozzá, melyben társszerző kérem a 45. sor fölé szúrjon be új sort. A kvartilis pontokat itt nem kell számítani. A részesedést nem szükséges megadni. </t>
    </r>
    <r>
      <rPr>
        <b/>
        <sz val="11"/>
        <color theme="1"/>
        <rFont val="Calibri"/>
        <family val="2"/>
        <charset val="238"/>
        <scheme val="minor"/>
      </rPr>
      <t>A felesleges sorokat kérjük töröljék ki.</t>
    </r>
  </si>
  <si>
    <r>
      <t xml:space="preserve">Amennyiben további cikket adna hozzá, melyben társszerző kérem a 38. sor fölé szúrjon be új sort. A kvartilis pontokat itt nem kell számítani. </t>
    </r>
    <r>
      <rPr>
        <b/>
        <sz val="11"/>
        <color theme="1"/>
        <rFont val="Calibri"/>
        <family val="2"/>
        <charset val="238"/>
        <scheme val="minor"/>
      </rPr>
      <t>A felesleges sorokat kérjük töröljék ki.</t>
    </r>
  </si>
  <si>
    <r>
      <t xml:space="preserve">Amennyiben további cikket adna hozzá, melyben meghatározó szerző kérem a 31. sor fölé szúrjon be új sort és a felette lévőből másolja át a képleteket! </t>
    </r>
    <r>
      <rPr>
        <b/>
        <sz val="11"/>
        <color theme="1"/>
        <rFont val="Calibri"/>
        <family val="2"/>
        <charset val="238"/>
        <scheme val="minor"/>
      </rPr>
      <t>A felesleges sorokat kérjük töröljék ki.</t>
    </r>
  </si>
  <si>
    <t>A részletes publikációs követelményeket a Doktori Iskola SZMSZ-e tartalmazza, itt csak a legfontosabb részeket emeljük ki!</t>
  </si>
  <si>
    <r>
      <t>(2) Legyen</t>
    </r>
    <r>
      <rPr>
        <b/>
        <sz val="11"/>
        <color theme="1"/>
        <rFont val="Calibri"/>
        <family val="2"/>
        <charset val="238"/>
        <scheme val="minor"/>
      </rPr>
      <t xml:space="preserve"> legalább három</t>
    </r>
    <r>
      <rPr>
        <sz val="11"/>
        <color theme="1"/>
        <rFont val="Calibri"/>
        <family val="2"/>
        <charset val="238"/>
        <scheme val="minor"/>
      </rPr>
      <t xml:space="preserve">, a dolgozattal együtt beadott „Publikációk” táblázatban szereplő </t>
    </r>
    <r>
      <rPr>
        <b/>
        <sz val="11"/>
        <color theme="1"/>
        <rFont val="Calibri"/>
        <family val="2"/>
        <charset val="238"/>
        <scheme val="minor"/>
      </rPr>
      <t>közleménye a tézispontokhoz kapcsolódóan</t>
    </r>
    <r>
      <rPr>
        <sz val="11"/>
        <color theme="1"/>
        <rFont val="Calibri"/>
        <family val="2"/>
        <charset val="238"/>
        <scheme val="minor"/>
      </rPr>
      <t xml:space="preserve">. Az egyik közlemény helyett a 3c) pont szerint </t>
    </r>
    <r>
      <rPr>
        <b/>
        <sz val="11"/>
        <color theme="1"/>
        <rFont val="Calibri"/>
        <family val="2"/>
        <charset val="238"/>
        <scheme val="minor"/>
      </rPr>
      <t>elfogadott szabadalom</t>
    </r>
    <r>
      <rPr>
        <sz val="11"/>
        <color theme="1"/>
        <rFont val="Calibri"/>
        <family val="2"/>
        <charset val="238"/>
        <scheme val="minor"/>
      </rPr>
      <t xml:space="preserve"> is figyelembe veendő. A szabadalom, és a vele azonos eredményeket tartalmazó közlemény nem számít külön publikációnak. A minimumkövetelmények teljesülése esetén a dolgozat tetszőleges számú további közleményt is felhasználhat, amelyekkel szemben a tudományosság általános követelményein túl más feltételeket nem támasztunk.</t>
    </r>
  </si>
  <si>
    <t>A közleményekben a jelölt „meghatározó részesedését” a következőképpen definiáljuk:</t>
  </si>
  <si>
    <t xml:space="preserve">(2a) </t>
  </si>
  <si>
    <r>
      <t>A dolgozattal együtt leadott, az adott közleményre vonatkozó „Társszerzői nyilatkozat”-ban a jelölt</t>
    </r>
    <r>
      <rPr>
        <b/>
        <sz val="11"/>
        <color theme="1"/>
        <rFont val="Calibri"/>
        <family val="2"/>
        <charset val="238"/>
        <scheme val="minor"/>
      </rPr>
      <t xml:space="preserve"> részesedése a PhD fokozattal nem rendelkező, magyarországi képzésben résztvevő társszerzők közül meghaladja az 50%-ot</t>
    </r>
    <r>
      <rPr>
        <sz val="11"/>
        <color theme="1"/>
        <rFont val="Calibri"/>
        <family val="2"/>
        <charset val="238"/>
        <scheme val="minor"/>
      </rPr>
      <t xml:space="preserve">. Amennyiben a jelölt nem első szerző, akkor a társszerzői nyilatkozatban meg kell adnia, hogy mi volt a hozzájárulása a közleményhez (amennyiben ez magában a közleményben nem szerepel). Az így megadottakat </t>
    </r>
    <r>
      <rPr>
        <b/>
        <sz val="11"/>
        <color theme="1"/>
        <rFont val="Calibri"/>
        <family val="2"/>
        <charset val="238"/>
        <scheme val="minor"/>
      </rPr>
      <t>a HBDT vizsgálhatja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</si>
  <si>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(2b) </t>
  </si>
  <si>
    <r>
      <t xml:space="preserve">Szabadalmak esetén a „Társszerzői nyilatkozat”-ban jelölt </t>
    </r>
    <r>
      <rPr>
        <b/>
        <sz val="11"/>
        <color theme="1"/>
        <rFont val="Calibri"/>
        <family val="2"/>
        <charset val="238"/>
        <scheme val="minor"/>
      </rPr>
      <t>részesedésének 2a) szerinti meghatározásakor</t>
    </r>
    <r>
      <rPr>
        <sz val="11"/>
        <color theme="1"/>
        <rFont val="Calibri"/>
        <family val="2"/>
        <charset val="238"/>
        <scheme val="minor"/>
      </rPr>
      <t xml:space="preserve"> a PhD fokozattal nem rendelkező, </t>
    </r>
    <r>
      <rPr>
        <b/>
        <sz val="11"/>
        <color theme="1"/>
        <rFont val="Calibri"/>
        <family val="2"/>
        <charset val="238"/>
        <scheme val="minor"/>
      </rPr>
      <t>magyarországi képzésben résztvevő társszerzők közül a társszerzők fokozatszerzési részesedéseinek aránya nem térhet el ezen társfeltalálók szabadalomban szereplő feltalálói részesedéseinek arányától.</t>
    </r>
    <r>
      <rPr>
        <sz val="11"/>
        <color theme="1"/>
        <rFont val="Calibri"/>
        <family val="2"/>
        <charset val="238"/>
        <scheme val="minor"/>
      </rPr>
      <t xml:space="preserve"> A „Társszerzői nyilatkozat”-ban szabadalmak esetében is meg kell adni, hogy a jelöltnek mi volt a hozzájárulása a szabadalomhoz.</t>
    </r>
  </si>
  <si>
    <t>(3) A dolgozat témájában megjelent (vagy közlésre dokumentáltan elfogadott) legalább három közlemény közül:</t>
  </si>
  <si>
    <t>(3a)</t>
  </si>
  <si>
    <r>
      <t xml:space="preserve">mindegyik </t>
    </r>
    <r>
      <rPr>
        <b/>
        <i/>
        <sz val="11"/>
        <color theme="1"/>
        <rFont val="Calibri"/>
        <family val="2"/>
        <charset val="238"/>
        <scheme val="minor"/>
      </rPr>
      <t>angol nyelvű, hatásfaktorral rendelkező, Web of Science és/vagy Scopus (Elsevier) adatbázisban szereplő folyóiratban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megjelent, originális eredményt tartalmazó folyóiratcikk, amelyekben a jelölt részesedése meghatározó. 
Emellett a felhasználni kívánt közlemények közül a </t>
    </r>
    <r>
      <rPr>
        <b/>
        <i/>
        <u/>
        <sz val="11"/>
        <color theme="1"/>
        <rFont val="Calibri"/>
        <family val="2"/>
        <charset val="238"/>
        <scheme val="minor"/>
      </rPr>
      <t>legjobb három</t>
    </r>
    <r>
      <rPr>
        <sz val="11"/>
        <color theme="1"/>
        <rFont val="Calibri"/>
        <family val="2"/>
        <charset val="238"/>
        <scheme val="minor"/>
      </rPr>
      <t xml:space="preserve"> közlemény </t>
    </r>
    <r>
      <rPr>
        <b/>
        <i/>
        <u/>
        <sz val="11"/>
        <color theme="1"/>
        <rFont val="Calibri"/>
        <family val="2"/>
        <charset val="238"/>
        <scheme val="minor"/>
      </rPr>
      <t>hatásfaktor (IF) összege legyen nagyobb, mint 4</t>
    </r>
    <r>
      <rPr>
        <sz val="11"/>
        <color theme="1"/>
        <rFont val="Calibri"/>
        <family val="2"/>
        <charset val="238"/>
        <scheme val="minor"/>
      </rPr>
      <t xml:space="preserve"> (IFCikk1 + IFCikk2 + IFCikk1 &gt; 4) 
</t>
    </r>
    <r>
      <rPr>
        <b/>
        <i/>
        <u/>
        <sz val="11"/>
        <color theme="1"/>
        <rFont val="Calibri"/>
        <family val="2"/>
        <charset val="238"/>
        <scheme val="minor"/>
      </rPr>
      <t>vagy 
kvartilis (Q) összege legyen kisebb/egyenlő 7</t>
    </r>
    <r>
      <rPr>
        <sz val="11"/>
        <color theme="1"/>
        <rFont val="Calibri"/>
        <family val="2"/>
        <charset val="238"/>
        <scheme val="minor"/>
      </rPr>
      <t xml:space="preserve"> (ahol a Q besorolás vagy Clarivate vagy Scimago szerinti és a QnCikk1, QmCikk2, QoCikk3 esetén n+m+o &lt;= 7). A Q meghatározása során a D1 közlemények kvartilis pontszáma 0.
Az </t>
    </r>
    <r>
      <rPr>
        <b/>
        <i/>
        <u/>
        <sz val="11"/>
        <color theme="1"/>
        <rFont val="Calibri"/>
        <family val="2"/>
        <charset val="238"/>
        <scheme val="minor"/>
      </rPr>
      <t>IF és Q értékek meghatározásakor a közlemény megjelenésének évére vonatkozó adat</t>
    </r>
    <r>
      <rPr>
        <sz val="11"/>
        <color theme="1"/>
        <rFont val="Calibri"/>
        <family val="2"/>
        <charset val="238"/>
        <scheme val="minor"/>
      </rPr>
      <t>ot kell alkalmazni. Amennyiben ez még nem ismert, a legfrissebb rendelkezésre álló értéket kell figyelembe venni.</t>
    </r>
  </si>
  <si>
    <t>(3b)</t>
  </si>
  <si>
    <r>
      <t xml:space="preserve">Amennyiben a jelölt meghatározó részesedésével </t>
    </r>
    <r>
      <rPr>
        <b/>
        <i/>
        <u/>
        <sz val="11"/>
        <color theme="1"/>
        <rFont val="Calibri"/>
        <family val="2"/>
        <charset val="238"/>
        <scheme val="minor"/>
      </rPr>
      <t>két olyan originális eredményt tartalmazó</t>
    </r>
    <r>
      <rPr>
        <sz val="11"/>
        <color theme="1"/>
        <rFont val="Calibri"/>
        <family val="2"/>
        <charset val="238"/>
        <scheme val="minor"/>
      </rPr>
      <t xml:space="preserve"> folyóiratcikket jegyez, melyek folyóiratai a </t>
    </r>
    <r>
      <rPr>
        <b/>
        <i/>
        <u/>
        <sz val="11"/>
        <color theme="1"/>
        <rFont val="Calibri"/>
        <family val="2"/>
        <charset val="238"/>
        <scheme val="minor"/>
      </rPr>
      <t>Web of Science adatbázisban szerepelnek, és hatásfaktor összegük eléri a 8-at, továbbá Clarivate vagy Scimago szerint egyikük legalább D1, míg a másik legalább Q2 besorolású</t>
    </r>
    <r>
      <rPr>
        <sz val="11"/>
        <color theme="1"/>
        <rFont val="Calibri"/>
        <family val="2"/>
        <charset val="238"/>
        <scheme val="minor"/>
      </rPr>
      <t>, a harmadik nyomtatásban vagy digitálisan megjelent publikációval kapcsolatban a tudományosság általános követelményein túl más feltételeket nem támasztunk.</t>
    </r>
  </si>
  <si>
    <t>(3c)</t>
  </si>
  <si>
    <r>
      <t xml:space="preserve">Amennyiben a </t>
    </r>
    <r>
      <rPr>
        <b/>
        <i/>
        <sz val="11"/>
        <color theme="1"/>
        <rFont val="Calibri"/>
        <family val="2"/>
        <charset val="238"/>
        <scheme val="minor"/>
      </rPr>
      <t>jelölt 2b) szerinti meghatározó részesedésével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 megadott szabadalmi oltalom</t>
    </r>
    <r>
      <rPr>
        <sz val="11"/>
        <color theme="1"/>
        <rFont val="Calibri"/>
        <family val="2"/>
        <charset val="238"/>
        <scheme val="minor"/>
      </rPr>
      <t xml:space="preserve"> keletkezett, azt az 3a) vagy 3b) pontok egyik közleményeként elfogadjuk. Megadott magyar szabadalmat a 3a) vagy 3b) pontban Q1 közleményként, megadott EU, WIPO vagy USA szabadalmat a 3b) pontban D1 közleményként ismerünk el.</t>
    </r>
  </si>
  <si>
    <r>
      <t xml:space="preserve">A táblázat képletekkel ellenőrzi a követelmények teljesülését, ezzel is segítve a kitöltőt. A képletet tartalmazó (zöld) cellák nincsenek lezárva, így a jelölt is szerkesztheti, ugyanakkor felhívjuk a figyelmet, hogy így előfordulhat, hogy nem a valós követelmények kerülnek ellenőrzésre. Amennyiben hibát tapasztal az excel fájl működésében, kérjük jelezze azt a santa-bell.evelin@vbk.bme.hu e-mail címen. A táblázat fektetett elehelyzésre van állítva, kérjük így nyomtassák ki a kitöltsét segítő szövegek nélkül. </t>
    </r>
    <r>
      <rPr>
        <b/>
        <sz val="11"/>
        <color theme="1"/>
        <rFont val="Calibri"/>
        <family val="2"/>
        <charset val="238"/>
        <scheme val="minor"/>
      </rPr>
      <t>A sárga hátterű részt ne töröljék ki az excel táblázatból!</t>
    </r>
  </si>
  <si>
    <t>B: Követelmények fülön a (3b) követelmény feltételeit ellenőrzi.</t>
  </si>
  <si>
    <t>A: Követelmények fülön a (3a) követelmény feltételeit ellenőrzi.</t>
  </si>
  <si>
    <t>* n.b.: nincs besorolva.</t>
  </si>
  <si>
    <t>D1 IF**</t>
  </si>
  <si>
    <t>D1/Q1/Q2 IF-ok kivéve max D1**</t>
  </si>
  <si>
    <t>** B követelmény ellenőrzéséhez szükséges mezők</t>
  </si>
  <si>
    <t>Korábbi publikációs követelmény mely 2025 február 24-ig választható:</t>
  </si>
  <si>
    <t>(3) A dolgozat témájában megjelent (vagy közlésre elfogadott) négy közlemény közül</t>
  </si>
  <si>
    <t>Oláh György Doktori Iskola Publikációs minimumkövetelmények - ÚJ AKTUÁLIS</t>
  </si>
  <si>
    <t>(3a) három angol nyelvű, hatásfaktorral rendelkező folyóiratban megjelent originális eredményt közlő folyóiratcikk, amelyekben a jelölt részvételi aránya az 50%-t meghaladja a PhD fokozattal nem rendelkező hazai társszerzők között.</t>
  </si>
  <si>
    <t>(3b) Kivételes esetben, amennyiben a jelöltnek van két originális folyóiratcikke melyek hatásfaktor-összege eléri a 8-at, és ezekben a PhD fokozattal nem rendelkező hazai társszerzők közötti részesedése meghaladja az 50%-ot, a HBDT engedélyezheti az eljárás lefolytatását.</t>
  </si>
  <si>
    <t>C: Korábbi SZMSZ szerinti követelmények közül a (3b)-t ellenőrzi, mely 2025. február 24-ig választható, lásd a Követelmények fülön a legutolsó pontban.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</si>
</sst>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9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/>
    <xf numFmtId="0" fontId="0" fillId="4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wrapText="1"/>
    </xf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0" xfId="0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11" xfId="0" applyBorder="1"/>
    <xf numFmtId="0" fontId="0" fillId="3" borderId="13" xfId="0" applyFill="1" applyBorder="1" applyAlignment="1">
      <alignment vertical="center"/>
    </xf>
    <xf numFmtId="0" fontId="0" fillId="0" borderId="14" xfId="0" applyBorder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0" fillId="4" borderId="0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0" fillId="0" borderId="4" xfId="0" applyFill="1" applyBorder="1" applyAlignment="1"/>
    <xf numFmtId="0" fontId="0" fillId="0" borderId="6" xfId="0" applyFill="1" applyBorder="1" applyAlignment="1"/>
    <xf numFmtId="0" fontId="0" fillId="2" borderId="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/>
    <xf numFmtId="0" fontId="5" fillId="0" borderId="15" xfId="0" applyFont="1" applyBorder="1" applyAlignment="1">
      <alignment horizontal="center" vertical="center"/>
    </xf>
    <xf numFmtId="0" fontId="0" fillId="4" borderId="10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7" fillId="0" borderId="2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Fill="1" applyBorder="1" applyAlignment="1">
      <alignment horizontal="center" wrapText="1"/>
    </xf>
    <xf numFmtId="0" fontId="0" fillId="0" borderId="22" xfId="0" applyBorder="1"/>
    <xf numFmtId="0" fontId="0" fillId="0" borderId="22" xfId="0" applyBorder="1" applyAlignment="1"/>
    <xf numFmtId="0" fontId="0" fillId="0" borderId="22" xfId="0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6" borderId="0" xfId="0" applyFill="1"/>
    <xf numFmtId="0" fontId="2" fillId="5" borderId="0" xfId="0" applyFont="1" applyFill="1" applyAlignment="1">
      <alignment vertical="center"/>
    </xf>
    <xf numFmtId="0" fontId="0" fillId="5" borderId="0" xfId="0" applyFill="1" applyAlignment="1"/>
    <xf numFmtId="0" fontId="0" fillId="5" borderId="0" xfId="0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2AD4-473F-4D59-99AD-5C9E53E8D6A0}">
  <dimension ref="A1:W55"/>
  <sheetViews>
    <sheetView tabSelected="1" zoomScale="80" zoomScaleNormal="80" workbookViewId="0">
      <selection activeCell="M19" sqref="M19"/>
    </sheetView>
  </sheetViews>
  <sheetFormatPr defaultRowHeight="14.4" x14ac:dyDescent="0.3"/>
  <cols>
    <col min="1" max="1" width="3.6640625" customWidth="1"/>
    <col min="2" max="2" width="21.44140625" customWidth="1"/>
    <col min="3" max="3" width="37.5546875" customWidth="1"/>
    <col min="4" max="5" width="10.77734375" customWidth="1"/>
    <col min="6" max="6" width="7.77734375" customWidth="1"/>
    <col min="7" max="8" width="7.77734375" style="1" customWidth="1"/>
    <col min="9" max="10" width="7.77734375" customWidth="1"/>
    <col min="11" max="11" width="3.77734375" customWidth="1"/>
    <col min="13" max="13" width="11.5546875" customWidth="1"/>
    <col min="19" max="19" width="9.21875" customWidth="1"/>
    <col min="20" max="20" width="4.5546875" customWidth="1"/>
  </cols>
  <sheetData>
    <row r="1" spans="1:20" s="2" customFormat="1" ht="30" customHeight="1" x14ac:dyDescent="0.3">
      <c r="B1" s="118" t="s">
        <v>1</v>
      </c>
      <c r="C1" s="118"/>
      <c r="D1" s="118"/>
      <c r="E1" s="118"/>
      <c r="F1" s="118"/>
      <c r="G1" s="118"/>
      <c r="H1" s="118"/>
      <c r="I1" s="118"/>
      <c r="J1" s="118"/>
      <c r="L1" s="104" t="s">
        <v>55</v>
      </c>
      <c r="M1" s="105"/>
      <c r="N1" s="105"/>
      <c r="O1" s="105"/>
      <c r="P1" s="105"/>
      <c r="Q1" s="105"/>
      <c r="R1" s="105"/>
      <c r="S1" s="84"/>
      <c r="T1" s="11" t="s">
        <v>11</v>
      </c>
    </row>
    <row r="2" spans="1:20" ht="15" thickBot="1" x14ac:dyDescent="0.35">
      <c r="L2" s="106"/>
      <c r="M2" s="107"/>
      <c r="N2" s="107"/>
      <c r="O2" s="107"/>
      <c r="P2" s="107"/>
      <c r="Q2" s="107"/>
      <c r="R2" s="107"/>
      <c r="S2" s="85"/>
      <c r="T2" s="12" t="s">
        <v>10</v>
      </c>
    </row>
    <row r="3" spans="1:20" x14ac:dyDescent="0.3">
      <c r="A3" s="8"/>
      <c r="B3" s="66" t="s">
        <v>2</v>
      </c>
      <c r="C3" s="114"/>
      <c r="D3" s="114"/>
      <c r="E3" s="114"/>
      <c r="F3" s="114"/>
      <c r="G3" s="114"/>
      <c r="H3" s="114"/>
      <c r="I3" s="114"/>
      <c r="J3" s="141"/>
      <c r="L3" s="106"/>
      <c r="M3" s="107"/>
      <c r="N3" s="107"/>
      <c r="O3" s="107"/>
      <c r="P3" s="107"/>
      <c r="Q3" s="107"/>
      <c r="R3" s="107"/>
      <c r="S3" s="85"/>
      <c r="T3" s="12" t="s">
        <v>15</v>
      </c>
    </row>
    <row r="4" spans="1:20" x14ac:dyDescent="0.3">
      <c r="A4" s="8"/>
      <c r="B4" s="67" t="s">
        <v>5</v>
      </c>
      <c r="C4" s="115"/>
      <c r="D4" s="115"/>
      <c r="E4" s="115"/>
      <c r="F4" s="115"/>
      <c r="G4" s="115"/>
      <c r="H4" s="115"/>
      <c r="I4" s="115"/>
      <c r="J4" s="142"/>
      <c r="L4" s="106"/>
      <c r="M4" s="107"/>
      <c r="N4" s="107"/>
      <c r="O4" s="107"/>
      <c r="P4" s="107"/>
      <c r="Q4" s="107"/>
      <c r="R4" s="107"/>
      <c r="S4" s="85"/>
      <c r="T4" s="12" t="s">
        <v>13</v>
      </c>
    </row>
    <row r="5" spans="1:20" x14ac:dyDescent="0.3">
      <c r="A5" s="8"/>
      <c r="B5" s="67" t="s">
        <v>4</v>
      </c>
      <c r="C5" s="115"/>
      <c r="D5" s="115"/>
      <c r="E5" s="115"/>
      <c r="F5" s="115"/>
      <c r="G5" s="115"/>
      <c r="H5" s="115"/>
      <c r="I5" s="115"/>
      <c r="J5" s="142"/>
      <c r="L5" s="106"/>
      <c r="M5" s="107"/>
      <c r="N5" s="107"/>
      <c r="O5" s="107"/>
      <c r="P5" s="107"/>
      <c r="Q5" s="107"/>
      <c r="R5" s="107"/>
      <c r="S5" s="85"/>
      <c r="T5" s="12" t="s">
        <v>9</v>
      </c>
    </row>
    <row r="6" spans="1:20" ht="15" thickBot="1" x14ac:dyDescent="0.35">
      <c r="A6" s="8"/>
      <c r="B6" s="68" t="s">
        <v>3</v>
      </c>
      <c r="C6" s="116"/>
      <c r="D6" s="116"/>
      <c r="E6" s="116"/>
      <c r="F6" s="116"/>
      <c r="G6" s="116"/>
      <c r="H6" s="116"/>
      <c r="I6" s="116"/>
      <c r="J6" s="143"/>
      <c r="L6" s="106"/>
      <c r="M6" s="107"/>
      <c r="N6" s="107"/>
      <c r="O6" s="107"/>
      <c r="P6" s="107"/>
      <c r="Q6" s="107"/>
      <c r="R6" s="107"/>
      <c r="S6" s="85"/>
      <c r="T6" s="13" t="s">
        <v>17</v>
      </c>
    </row>
    <row r="7" spans="1:20" ht="15" thickBot="1" x14ac:dyDescent="0.35">
      <c r="A7" s="8"/>
      <c r="B7" s="8"/>
      <c r="C7" s="9"/>
      <c r="D7" s="9"/>
      <c r="E7" s="28"/>
      <c r="F7" s="28"/>
      <c r="G7" s="9"/>
      <c r="H7" s="9"/>
      <c r="I7" s="26"/>
      <c r="J7" s="26"/>
      <c r="L7" s="106"/>
      <c r="M7" s="107"/>
      <c r="N7" s="107"/>
      <c r="O7" s="107"/>
      <c r="P7" s="107"/>
      <c r="Q7" s="107"/>
      <c r="R7" s="107"/>
      <c r="S7" s="85"/>
      <c r="T7" s="13"/>
    </row>
    <row r="8" spans="1:20" ht="15" thickBot="1" x14ac:dyDescent="0.35">
      <c r="A8" s="8"/>
      <c r="B8" s="96" t="s">
        <v>27</v>
      </c>
      <c r="C8" s="97"/>
      <c r="D8" s="53"/>
      <c r="E8" s="53"/>
      <c r="F8" s="53"/>
      <c r="G8" s="27"/>
      <c r="H8" s="27"/>
      <c r="I8" s="72"/>
      <c r="J8" s="82"/>
      <c r="L8" s="108"/>
      <c r="M8" s="109"/>
      <c r="N8" s="109"/>
      <c r="O8" s="109"/>
      <c r="P8" s="109"/>
      <c r="Q8" s="109"/>
      <c r="R8" s="109"/>
      <c r="S8" s="86"/>
      <c r="T8" s="14"/>
    </row>
    <row r="9" spans="1:20" ht="14.4" customHeight="1" x14ac:dyDescent="0.3">
      <c r="A9" s="98" t="s">
        <v>29</v>
      </c>
      <c r="B9" s="119" t="s">
        <v>24</v>
      </c>
      <c r="C9" s="111"/>
      <c r="D9" s="23" t="e">
        <f>SUM(LARGE(G27:G31,1),LARGE(G27:G31,2),LARGE(G27:G31,3))</f>
        <v>#NUM!</v>
      </c>
      <c r="E9" s="23"/>
      <c r="F9" s="23"/>
      <c r="G9" s="34"/>
      <c r="H9" s="31"/>
      <c r="I9" s="34"/>
      <c r="J9" s="83"/>
    </row>
    <row r="10" spans="1:20" ht="15" thickBot="1" x14ac:dyDescent="0.35">
      <c r="A10" s="98"/>
      <c r="B10" s="99" t="s">
        <v>25</v>
      </c>
      <c r="C10" s="100"/>
      <c r="D10" s="24" t="e">
        <f>SUM(SMALL(I27:I31,1),SMALL(I27:I31,2),SMALL(I27:I31,3))</f>
        <v>#N/A</v>
      </c>
      <c r="E10" s="24"/>
      <c r="F10" s="24"/>
      <c r="G10" s="34"/>
      <c r="H10" s="31"/>
      <c r="I10" s="34"/>
      <c r="J10" s="83"/>
      <c r="L10" t="s">
        <v>16</v>
      </c>
    </row>
    <row r="11" spans="1:20" s="35" customFormat="1" x14ac:dyDescent="0.3">
      <c r="A11" s="18"/>
      <c r="B11" s="55"/>
      <c r="C11" s="33"/>
      <c r="D11" s="33"/>
      <c r="E11" s="33"/>
      <c r="F11" s="33"/>
      <c r="G11" s="34"/>
      <c r="H11" s="144" t="e">
        <f>IF(AND(E12&gt;0,E13&gt;1,F14&gt;=8,D22&gt;=3),"Minimum követelmények teljesülnek",IF(OR(D9&gt;=4,D10&lt;8),"Minimum követelmények teljesülnek",IF(AND(E16&gt;=8,E17&gt;=4),"Minimum követelmények teljesülnek","Minimum követelmények nem teljesülnek")))</f>
        <v>#NUM!</v>
      </c>
      <c r="I11" s="145"/>
      <c r="J11" s="146"/>
    </row>
    <row r="12" spans="1:20" s="35" customFormat="1" x14ac:dyDescent="0.3">
      <c r="A12" s="103" t="s">
        <v>30</v>
      </c>
      <c r="B12" s="129" t="s">
        <v>36</v>
      </c>
      <c r="C12" s="130"/>
      <c r="D12" s="24" t="str">
        <f>IF(F21&gt;0,"IGEN","NEM")</f>
        <v>NEM</v>
      </c>
      <c r="E12" s="36">
        <f>IF(D12="IGEN",F21,0)</f>
        <v>0</v>
      </c>
      <c r="F12" s="33" t="s">
        <v>26</v>
      </c>
      <c r="G12" s="18"/>
      <c r="H12" s="147"/>
      <c r="I12" s="148"/>
      <c r="J12" s="149"/>
    </row>
    <row r="13" spans="1:20" s="35" customFormat="1" x14ac:dyDescent="0.3">
      <c r="A13" s="103"/>
      <c r="B13" s="129" t="s">
        <v>37</v>
      </c>
      <c r="C13" s="130"/>
      <c r="D13" s="130"/>
      <c r="E13" s="81">
        <f>SUM(F21:H21)</f>
        <v>0</v>
      </c>
      <c r="F13" s="33" t="s">
        <v>26</v>
      </c>
      <c r="G13" s="34"/>
      <c r="H13" s="147"/>
      <c r="I13" s="148"/>
      <c r="J13" s="149"/>
    </row>
    <row r="14" spans="1:20" ht="15" thickBot="1" x14ac:dyDescent="0.35">
      <c r="A14" s="103"/>
      <c r="B14" s="99" t="s">
        <v>28</v>
      </c>
      <c r="C14" s="100"/>
      <c r="D14" s="100"/>
      <c r="E14" s="100"/>
      <c r="F14" s="36" t="str">
        <f>IF(D12="IGEN",(IF(LARGE(L27:L31,1)=LARGE(L27:M31,1),(LARGE(L27:M31,1)+LARGE(L27:M31,2)),(LARGE(L27:L31,1)+LARGE(M27:M31,1))))," ")</f>
        <v xml:space="preserve"> </v>
      </c>
      <c r="G14" s="28"/>
      <c r="H14" s="150"/>
      <c r="I14" s="151"/>
      <c r="J14" s="152"/>
    </row>
    <row r="15" spans="1:20" x14ac:dyDescent="0.3">
      <c r="A15" s="8"/>
      <c r="B15" s="7"/>
      <c r="C15" s="20"/>
      <c r="D15" s="34"/>
      <c r="E15" s="34"/>
      <c r="F15" s="34"/>
      <c r="G15" s="28"/>
      <c r="H15" s="31"/>
      <c r="I15" s="32"/>
      <c r="J15" s="54"/>
    </row>
    <row r="16" spans="1:20" x14ac:dyDescent="0.3">
      <c r="A16" s="98" t="s">
        <v>31</v>
      </c>
      <c r="B16" s="99" t="s">
        <v>32</v>
      </c>
      <c r="C16" s="100"/>
      <c r="D16" s="100"/>
      <c r="E16" s="21" t="e">
        <f>LARGE(G27:G31,1)+LARGE(G27:G31,2)</f>
        <v>#NUM!</v>
      </c>
      <c r="F16" s="20"/>
      <c r="G16" s="28"/>
      <c r="H16" s="31"/>
      <c r="I16" s="32"/>
      <c r="J16" s="54"/>
    </row>
    <row r="17" spans="1:23" ht="15" thickBot="1" x14ac:dyDescent="0.35">
      <c r="A17" s="98"/>
      <c r="B17" s="101" t="s">
        <v>33</v>
      </c>
      <c r="C17" s="102"/>
      <c r="D17" s="102"/>
      <c r="E17" s="22">
        <f>COUNTA(B27:C31,B34:C38)</f>
        <v>10</v>
      </c>
      <c r="F17" s="56"/>
      <c r="G17" s="30"/>
      <c r="H17" s="57"/>
      <c r="I17" s="58"/>
      <c r="J17" s="59"/>
    </row>
    <row r="18" spans="1:23" ht="15" thickBot="1" x14ac:dyDescent="0.35">
      <c r="A18" s="52"/>
      <c r="B18" s="17"/>
      <c r="C18" s="17"/>
      <c r="D18" s="17"/>
      <c r="E18" s="20"/>
      <c r="F18" s="20"/>
      <c r="G18" s="60"/>
      <c r="H18" s="31"/>
      <c r="I18" s="32"/>
      <c r="J18" s="31"/>
    </row>
    <row r="19" spans="1:23" x14ac:dyDescent="0.3">
      <c r="A19" s="8"/>
      <c r="B19" s="66" t="s">
        <v>34</v>
      </c>
      <c r="C19" s="71"/>
      <c r="D19" s="72"/>
      <c r="E19" s="72"/>
      <c r="F19" s="72"/>
      <c r="G19" s="27"/>
      <c r="H19" s="73"/>
      <c r="I19" s="74"/>
      <c r="J19" s="75"/>
    </row>
    <row r="20" spans="1:23" x14ac:dyDescent="0.3">
      <c r="B20" s="7"/>
      <c r="C20" s="8"/>
      <c r="D20" s="79" t="s">
        <v>26</v>
      </c>
      <c r="E20" s="79" t="s">
        <v>0</v>
      </c>
      <c r="F20" s="79" t="s">
        <v>11</v>
      </c>
      <c r="G20" s="79" t="s">
        <v>10</v>
      </c>
      <c r="H20" s="79" t="s">
        <v>15</v>
      </c>
      <c r="I20" s="79" t="s">
        <v>13</v>
      </c>
      <c r="J20" s="80" t="s">
        <v>9</v>
      </c>
    </row>
    <row r="21" spans="1:23" x14ac:dyDescent="0.3">
      <c r="A21" s="8"/>
      <c r="B21" s="99" t="s">
        <v>21</v>
      </c>
      <c r="C21" s="100"/>
      <c r="D21" s="69">
        <f>COUNTA(B27:C31)</f>
        <v>5</v>
      </c>
      <c r="E21" s="69">
        <f>SUM(G27:G31)</f>
        <v>0</v>
      </c>
      <c r="F21" s="69">
        <f>COUNTIF($H$27:$H$31,F$20)</f>
        <v>0</v>
      </c>
      <c r="G21" s="69">
        <f>COUNTIF($H$27:$H$31,G$20)</f>
        <v>0</v>
      </c>
      <c r="H21" s="69">
        <f>COUNTIF($H$27:$H$31,H$20)</f>
        <v>0</v>
      </c>
      <c r="I21" s="69">
        <f>COUNTIF($H$27:$H$31,I$20)</f>
        <v>0</v>
      </c>
      <c r="J21" s="77">
        <f>COUNTIF($H$27:$H$31,J$20)</f>
        <v>0</v>
      </c>
    </row>
    <row r="22" spans="1:23" x14ac:dyDescent="0.3">
      <c r="A22" s="8"/>
      <c r="B22" s="99" t="s">
        <v>20</v>
      </c>
      <c r="C22" s="100"/>
      <c r="D22" s="69">
        <f>COUNTA(B27:C31,B34:C38)</f>
        <v>10</v>
      </c>
      <c r="E22" s="69">
        <f>SUM(G34:G38,G27:G31)</f>
        <v>0</v>
      </c>
      <c r="F22" s="69">
        <f>COUNTIF($H$27:$H$31,F$20)+COUNTIF($H$34:$H$38,F$20)</f>
        <v>0</v>
      </c>
      <c r="G22" s="69">
        <f>COUNTIF($H$27:$H$31,G$20)+COUNTIF($H$34:$H$38,G$20)</f>
        <v>0</v>
      </c>
      <c r="H22" s="69">
        <f>COUNTIF($H$27:$H$31,H$20)+COUNTIF($H$34:$H$38,H$20)</f>
        <v>0</v>
      </c>
      <c r="I22" s="69">
        <f>COUNTIF($H$27:$H$31,I$20)+COUNTIF($H$34:$H$38,I$20)</f>
        <v>0</v>
      </c>
      <c r="J22" s="77">
        <f>COUNTIF($H$27:$H$31,J$20)+COUNTIF($H$34:$H$38,J$20)</f>
        <v>0</v>
      </c>
    </row>
    <row r="23" spans="1:23" ht="15" thickBot="1" x14ac:dyDescent="0.35">
      <c r="A23" s="8"/>
      <c r="B23" s="101" t="s">
        <v>35</v>
      </c>
      <c r="C23" s="102"/>
      <c r="D23" s="76">
        <f>COUNTA(B27:C31,B34:C38,B41:C45)</f>
        <v>15</v>
      </c>
      <c r="E23" s="76">
        <f>SUM(G27:G31,G34:G38,G41:G45)</f>
        <v>0</v>
      </c>
      <c r="F23" s="76">
        <f>COUNTIF($H$27:$H$31,F$20)+COUNTIF($H$34:$H$38,F$20)+COUNTIF($H$41:H45,F$20)</f>
        <v>0</v>
      </c>
      <c r="G23" s="76">
        <f>COUNTIF($H$27:$H$31,G$20)+COUNTIF($H$34:$H$38,G$20)+COUNTIF($H$41:I45,G$20)</f>
        <v>0</v>
      </c>
      <c r="H23" s="76">
        <f>COUNTIF($H$27:$H$31,H$20)+COUNTIF($H$34:$H$38,H$20)+COUNTIF($H$41:J45,H$20)</f>
        <v>0</v>
      </c>
      <c r="I23" s="76">
        <f>COUNTIF($H$27:$H$31,I$20)+COUNTIF($H$34:$H$38,I$20)+COUNTIF($H$41:K45,I$20)</f>
        <v>0</v>
      </c>
      <c r="J23" s="78">
        <f>COUNTIF($H$27:$H$31,J$20)+COUNTIF($H$34:$H$38,J$20)+COUNTIF($H$41:L45,J$20)</f>
        <v>0</v>
      </c>
    </row>
    <row r="24" spans="1:23" s="35" customFormat="1" x14ac:dyDescent="0.3">
      <c r="A24" s="18"/>
      <c r="B24" s="33"/>
      <c r="C24" s="33"/>
      <c r="D24" s="33"/>
      <c r="E24" s="33"/>
      <c r="F24" s="33"/>
      <c r="G24" s="18"/>
      <c r="H24" s="31"/>
      <c r="I24" s="32"/>
      <c r="J24" s="31"/>
    </row>
    <row r="25" spans="1:23" x14ac:dyDescent="0.3">
      <c r="L25" s="50"/>
      <c r="M25" s="50"/>
    </row>
    <row r="26" spans="1:23" s="25" customFormat="1" ht="40.950000000000003" customHeight="1" x14ac:dyDescent="0.3">
      <c r="A26" s="47" t="s">
        <v>14</v>
      </c>
      <c r="B26" s="128" t="s">
        <v>22</v>
      </c>
      <c r="C26" s="128"/>
      <c r="D26" s="128"/>
      <c r="E26" s="128"/>
      <c r="F26" s="128"/>
      <c r="G26" s="61" t="s">
        <v>0</v>
      </c>
      <c r="H26" s="113" t="s">
        <v>18</v>
      </c>
      <c r="I26" s="113"/>
      <c r="J26" s="70" t="s">
        <v>12</v>
      </c>
      <c r="K26" s="95"/>
      <c r="L26" s="92" t="s">
        <v>59</v>
      </c>
      <c r="M26" s="49" t="s">
        <v>60</v>
      </c>
      <c r="N26" s="110" t="s">
        <v>40</v>
      </c>
      <c r="O26" s="111"/>
      <c r="P26" s="111"/>
      <c r="Q26" s="111"/>
      <c r="R26" s="111"/>
      <c r="S26" s="111"/>
      <c r="T26" s="111"/>
      <c r="U26" s="111"/>
      <c r="V26" s="111"/>
      <c r="W26" s="10"/>
    </row>
    <row r="27" spans="1:23" s="2" customFormat="1" ht="14.4" customHeight="1" x14ac:dyDescent="0.3">
      <c r="A27" s="87">
        <v>1</v>
      </c>
      <c r="B27" s="120" t="s">
        <v>7</v>
      </c>
      <c r="C27" s="120"/>
      <c r="D27" s="124" t="s">
        <v>8</v>
      </c>
      <c r="E27" s="124"/>
      <c r="F27" s="124"/>
      <c r="G27" s="88"/>
      <c r="H27" s="88"/>
      <c r="I27" s="89" t="e" cm="1">
        <f t="array" ref="I27">_xlfn.IFS(H27="D1",0,H27="Q1",1,H27="Q2",2,H27="Q3",3,H27="Q4",_xlfn.NUMBERVALUE(4))</f>
        <v>#N/A</v>
      </c>
      <c r="J27" s="90"/>
      <c r="K27" s="38"/>
      <c r="L27" s="93" t="str">
        <f>IF(H27=$T$1,G27," ")</f>
        <v xml:space="preserve"> </v>
      </c>
      <c r="M27" s="41" t="e">
        <f>IF(L27=LARGE($L$27:$L$31,1)," ",IF(H27=$T$2,G27,IF(H27=$T$3,G27,L27)))</f>
        <v>#NUM!</v>
      </c>
      <c r="N27" s="51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4.4" customHeight="1" x14ac:dyDescent="0.3">
      <c r="A28" s="42">
        <v>2</v>
      </c>
      <c r="B28" s="112" t="s">
        <v>7</v>
      </c>
      <c r="C28" s="112"/>
      <c r="D28" s="125" t="s">
        <v>8</v>
      </c>
      <c r="E28" s="125"/>
      <c r="F28" s="125"/>
      <c r="G28" s="39"/>
      <c r="H28" s="39"/>
      <c r="I28" s="40" t="e" cm="1">
        <f t="array" ref="I28">_xlfn.IFS(H28="D1",0,H28="Q1",1,H28="Q2",2,H28="Q3",3,H28="Q4",_xlfn.NUMBERVALUE(4))</f>
        <v>#N/A</v>
      </c>
      <c r="J28" s="63"/>
      <c r="K28" s="91"/>
      <c r="L28" s="93" t="str">
        <f>IF(H28=$T$1,G28," ")</f>
        <v xml:space="preserve"> </v>
      </c>
      <c r="M28" s="41" t="e">
        <f>IF(L28=LARGE($L$27:$L$31,1)," ",IF(H28=$T$2,G28,IF(H28=$T$3,G28,L28)))</f>
        <v>#NUM!</v>
      </c>
    </row>
    <row r="29" spans="1:23" ht="14.4" customHeight="1" x14ac:dyDescent="0.3">
      <c r="A29" s="42">
        <v>3</v>
      </c>
      <c r="B29" s="112" t="s">
        <v>7</v>
      </c>
      <c r="C29" s="112"/>
      <c r="D29" s="125" t="s">
        <v>8</v>
      </c>
      <c r="E29" s="125"/>
      <c r="F29" s="125"/>
      <c r="G29" s="39"/>
      <c r="H29" s="39"/>
      <c r="I29" s="40" t="e" cm="1">
        <f t="array" ref="I29">_xlfn.IFS(H29="D1",0,H29="Q1",1,H29="Q2",2,H29="Q3",3,H29="Q4",_xlfn.NUMBERVALUE(4))</f>
        <v>#N/A</v>
      </c>
      <c r="J29" s="63"/>
      <c r="K29" s="91"/>
      <c r="L29" s="93" t="str">
        <f>IF(H29=$T$1,G29," ")</f>
        <v xml:space="preserve"> </v>
      </c>
      <c r="M29" s="41" t="e">
        <f>IF(L29=LARGE($L$27:$L$31,1)," ",IF(H29=$T$2,G29,IF(H29=$T$3,G29,L29)))</f>
        <v>#NUM!</v>
      </c>
      <c r="N29" s="37"/>
    </row>
    <row r="30" spans="1:23" ht="14.4" customHeight="1" x14ac:dyDescent="0.3">
      <c r="A30" s="42">
        <v>4</v>
      </c>
      <c r="B30" s="112" t="s">
        <v>7</v>
      </c>
      <c r="C30" s="112"/>
      <c r="D30" s="125" t="s">
        <v>8</v>
      </c>
      <c r="E30" s="125"/>
      <c r="F30" s="125"/>
      <c r="G30" s="39"/>
      <c r="H30" s="39"/>
      <c r="I30" s="40" t="e" cm="1">
        <f t="array" ref="I30">_xlfn.IFS(H30="D1",0,H30="Q1",1,H30="Q2",2,H30="Q3",3,H30="Q4",_xlfn.NUMBERVALUE(4))</f>
        <v>#N/A</v>
      </c>
      <c r="J30" s="63"/>
      <c r="K30" s="91"/>
      <c r="L30" s="93" t="str">
        <f>IF(H30=$T$1,G30," ")</f>
        <v xml:space="preserve"> </v>
      </c>
      <c r="M30" s="41" t="e">
        <f>IF(L30=LARGE($L$27:$L$31,1)," ",IF(H30=$T$2,G30,IF(H30=$T$3,G30,L30)))</f>
        <v>#NUM!</v>
      </c>
      <c r="N30" s="37"/>
      <c r="O30" s="16"/>
      <c r="P30" s="16"/>
      <c r="Q30" s="16"/>
      <c r="R30" s="16"/>
      <c r="S30" s="16"/>
    </row>
    <row r="31" spans="1:23" ht="14.4" customHeight="1" x14ac:dyDescent="0.3">
      <c r="A31" s="43">
        <v>5</v>
      </c>
      <c r="B31" s="117" t="s">
        <v>7</v>
      </c>
      <c r="C31" s="117"/>
      <c r="D31" s="126" t="s">
        <v>8</v>
      </c>
      <c r="E31" s="126"/>
      <c r="F31" s="126"/>
      <c r="G31" s="44"/>
      <c r="H31" s="44"/>
      <c r="I31" s="45" t="e" cm="1">
        <f t="array" ref="I31">_xlfn.IFS(H31="D1",0,H31="Q1",1,H31="Q2",2,H31="Q3",3,H31="Q4",_xlfn.NUMBERVALUE(4))</f>
        <v>#N/A</v>
      </c>
      <c r="J31" s="65"/>
      <c r="K31" s="91"/>
      <c r="L31" s="94" t="str">
        <f>IF(H31=$T$1,G31," ")</f>
        <v xml:space="preserve"> </v>
      </c>
      <c r="M31" s="46" t="e">
        <f>IF(L31=LARGE($L$27:$L$31,1)," ",IF(H31=$T$2,G31,IF(H31=$T$3,G31,L31)))</f>
        <v>#NUM!</v>
      </c>
      <c r="N31" s="37"/>
      <c r="O31" s="6"/>
      <c r="P31" s="6"/>
      <c r="Q31" s="6"/>
      <c r="R31" s="6"/>
      <c r="S31" s="6"/>
    </row>
    <row r="32" spans="1:23" x14ac:dyDescent="0.3">
      <c r="A32" s="6"/>
      <c r="B32" s="121"/>
      <c r="C32" s="121"/>
      <c r="D32" s="3"/>
      <c r="E32" s="3"/>
      <c r="F32" s="3"/>
      <c r="G32" s="4"/>
      <c r="H32" s="4"/>
      <c r="I32" s="2"/>
      <c r="N32" s="18"/>
    </row>
    <row r="33" spans="1:22" s="29" customFormat="1" ht="30" customHeight="1" x14ac:dyDescent="0.3">
      <c r="A33" s="47" t="s">
        <v>14</v>
      </c>
      <c r="B33" s="127" t="s">
        <v>23</v>
      </c>
      <c r="C33" s="127"/>
      <c r="D33" s="127"/>
      <c r="E33" s="127"/>
      <c r="F33" s="127"/>
      <c r="G33" s="48" t="s">
        <v>0</v>
      </c>
      <c r="H33" s="113" t="s">
        <v>18</v>
      </c>
      <c r="I33" s="113"/>
      <c r="J33" s="70" t="s">
        <v>12</v>
      </c>
      <c r="L33" s="123" t="s">
        <v>39</v>
      </c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2" ht="14.4" customHeight="1" x14ac:dyDescent="0.3">
      <c r="A34" s="38">
        <v>1</v>
      </c>
      <c r="B34" s="120" t="s">
        <v>7</v>
      </c>
      <c r="C34" s="120"/>
      <c r="D34" s="125" t="s">
        <v>8</v>
      </c>
      <c r="E34" s="125"/>
      <c r="F34" s="125"/>
      <c r="G34" s="39"/>
      <c r="H34" s="39"/>
      <c r="I34" s="62"/>
      <c r="J34" s="63"/>
      <c r="L34" s="19"/>
      <c r="M34" s="19"/>
      <c r="N34" s="19"/>
      <c r="O34" s="19"/>
      <c r="P34" s="19"/>
      <c r="Q34" s="19"/>
      <c r="R34" s="19"/>
      <c r="S34" s="19"/>
    </row>
    <row r="35" spans="1:22" x14ac:dyDescent="0.3">
      <c r="A35" s="42">
        <v>2</v>
      </c>
      <c r="B35" s="112" t="s">
        <v>7</v>
      </c>
      <c r="C35" s="112"/>
      <c r="D35" s="125" t="s">
        <v>8</v>
      </c>
      <c r="E35" s="125"/>
      <c r="F35" s="125"/>
      <c r="G35" s="39"/>
      <c r="H35" s="39"/>
      <c r="I35" s="62"/>
      <c r="J35" s="63"/>
    </row>
    <row r="36" spans="1:22" x14ac:dyDescent="0.3">
      <c r="A36" s="42">
        <v>3</v>
      </c>
      <c r="B36" s="112" t="s">
        <v>7</v>
      </c>
      <c r="C36" s="112"/>
      <c r="D36" s="125" t="s">
        <v>8</v>
      </c>
      <c r="E36" s="125"/>
      <c r="F36" s="125"/>
      <c r="G36" s="39"/>
      <c r="H36" s="39"/>
      <c r="I36" s="62"/>
      <c r="J36" s="63"/>
    </row>
    <row r="37" spans="1:22" x14ac:dyDescent="0.3">
      <c r="A37" s="42">
        <v>4</v>
      </c>
      <c r="B37" s="112" t="s">
        <v>7</v>
      </c>
      <c r="C37" s="112"/>
      <c r="D37" s="125" t="s">
        <v>8</v>
      </c>
      <c r="E37" s="125"/>
      <c r="F37" s="125"/>
      <c r="G37" s="39"/>
      <c r="H37" s="39"/>
      <c r="I37" s="62"/>
      <c r="J37" s="63"/>
    </row>
    <row r="38" spans="1:22" x14ac:dyDescent="0.3">
      <c r="A38" s="43">
        <v>5</v>
      </c>
      <c r="B38" s="117" t="s">
        <v>7</v>
      </c>
      <c r="C38" s="117"/>
      <c r="D38" s="126" t="s">
        <v>8</v>
      </c>
      <c r="E38" s="126"/>
      <c r="F38" s="126"/>
      <c r="G38" s="44"/>
      <c r="H38" s="44"/>
      <c r="I38" s="64"/>
      <c r="J38" s="65"/>
    </row>
    <row r="39" spans="1:22" x14ac:dyDescent="0.3">
      <c r="A39" s="6"/>
      <c r="B39" s="15"/>
      <c r="C39" s="15"/>
      <c r="D39" s="3"/>
      <c r="E39" s="3"/>
      <c r="F39" s="3"/>
      <c r="G39" s="4"/>
      <c r="H39" s="4"/>
      <c r="I39" s="2"/>
    </row>
    <row r="40" spans="1:22" s="29" customFormat="1" ht="30" customHeight="1" x14ac:dyDescent="0.3">
      <c r="A40" s="47" t="s">
        <v>14</v>
      </c>
      <c r="B40" s="127" t="s">
        <v>19</v>
      </c>
      <c r="C40" s="127"/>
      <c r="D40" s="127"/>
      <c r="E40" s="127"/>
      <c r="F40" s="127"/>
      <c r="G40" s="48" t="s">
        <v>0</v>
      </c>
      <c r="H40" s="113" t="s">
        <v>18</v>
      </c>
      <c r="I40" s="113"/>
      <c r="J40" s="70" t="s">
        <v>12</v>
      </c>
      <c r="L40" s="123" t="s">
        <v>38</v>
      </c>
      <c r="M40" s="123"/>
      <c r="N40" s="123"/>
      <c r="O40" s="123"/>
      <c r="P40" s="123"/>
      <c r="Q40" s="123"/>
      <c r="R40" s="123"/>
      <c r="S40" s="123"/>
      <c r="T40" s="123"/>
      <c r="U40" s="123"/>
      <c r="V40" s="123"/>
    </row>
    <row r="41" spans="1:22" ht="14.4" customHeight="1" x14ac:dyDescent="0.3">
      <c r="A41" s="38">
        <v>1</v>
      </c>
      <c r="B41" s="120" t="s">
        <v>7</v>
      </c>
      <c r="C41" s="120"/>
      <c r="D41" s="125" t="s">
        <v>8</v>
      </c>
      <c r="E41" s="125"/>
      <c r="F41" s="125"/>
      <c r="G41" s="39"/>
      <c r="H41" s="39"/>
      <c r="I41" s="62"/>
      <c r="J41" s="63"/>
      <c r="L41" s="19"/>
      <c r="M41" s="19"/>
      <c r="N41" s="19"/>
      <c r="O41" s="19"/>
      <c r="P41" s="19"/>
      <c r="Q41" s="19"/>
      <c r="R41" s="19"/>
      <c r="S41" s="19"/>
    </row>
    <row r="42" spans="1:22" x14ac:dyDescent="0.3">
      <c r="A42" s="42">
        <v>2</v>
      </c>
      <c r="B42" s="112" t="s">
        <v>7</v>
      </c>
      <c r="C42" s="112"/>
      <c r="D42" s="125" t="s">
        <v>8</v>
      </c>
      <c r="E42" s="125"/>
      <c r="F42" s="125"/>
      <c r="G42" s="39"/>
      <c r="H42" s="39"/>
      <c r="I42" s="62"/>
      <c r="J42" s="63"/>
    </row>
    <row r="43" spans="1:22" x14ac:dyDescent="0.3">
      <c r="A43" s="42">
        <v>3</v>
      </c>
      <c r="B43" s="112" t="s">
        <v>7</v>
      </c>
      <c r="C43" s="112"/>
      <c r="D43" s="125" t="s">
        <v>8</v>
      </c>
      <c r="E43" s="125"/>
      <c r="F43" s="125"/>
      <c r="G43" s="39"/>
      <c r="H43" s="39"/>
      <c r="I43" s="62"/>
      <c r="J43" s="63"/>
    </row>
    <row r="44" spans="1:22" x14ac:dyDescent="0.3">
      <c r="A44" s="42">
        <v>4</v>
      </c>
      <c r="B44" s="112" t="s">
        <v>7</v>
      </c>
      <c r="C44" s="112"/>
      <c r="D44" s="125" t="s">
        <v>8</v>
      </c>
      <c r="E44" s="125"/>
      <c r="F44" s="125"/>
      <c r="G44" s="39"/>
      <c r="H44" s="39"/>
      <c r="I44" s="62"/>
      <c r="J44" s="63"/>
    </row>
    <row r="45" spans="1:22" x14ac:dyDescent="0.3">
      <c r="A45" s="43">
        <v>5</v>
      </c>
      <c r="B45" s="117" t="s">
        <v>7</v>
      </c>
      <c r="C45" s="117"/>
      <c r="D45" s="126" t="s">
        <v>8</v>
      </c>
      <c r="E45" s="126"/>
      <c r="F45" s="126"/>
      <c r="G45" s="44"/>
      <c r="H45" s="44"/>
      <c r="I45" s="64"/>
      <c r="J45" s="65"/>
    </row>
    <row r="47" spans="1:22" ht="14.4" customHeight="1" x14ac:dyDescent="0.3">
      <c r="B47" t="s">
        <v>6</v>
      </c>
    </row>
    <row r="48" spans="1:22" ht="15" thickBot="1" x14ac:dyDescent="0.35"/>
    <row r="49" spans="2:10" ht="30" customHeight="1" x14ac:dyDescent="0.3">
      <c r="C49" s="5">
        <f>C3</f>
        <v>0</v>
      </c>
    </row>
    <row r="51" spans="2:10" x14ac:dyDescent="0.3">
      <c r="B51" s="122" t="s">
        <v>58</v>
      </c>
      <c r="C51" s="122"/>
      <c r="D51" s="122"/>
      <c r="E51" s="122"/>
      <c r="F51" s="122"/>
      <c r="G51" s="122"/>
      <c r="H51" s="122"/>
      <c r="I51" s="122"/>
      <c r="J51" s="122"/>
    </row>
    <row r="52" spans="2:10" x14ac:dyDescent="0.3">
      <c r="B52" s="122" t="s">
        <v>61</v>
      </c>
      <c r="C52" s="122"/>
      <c r="D52" s="122"/>
      <c r="E52" s="122"/>
      <c r="F52" s="122"/>
      <c r="G52" s="122"/>
      <c r="H52" s="122"/>
      <c r="I52" s="122"/>
      <c r="J52" s="122"/>
    </row>
    <row r="53" spans="2:10" x14ac:dyDescent="0.3">
      <c r="B53" s="140" t="s">
        <v>57</v>
      </c>
      <c r="C53" s="140"/>
      <c r="D53" s="140"/>
      <c r="E53" s="140"/>
      <c r="F53" s="140"/>
      <c r="G53" s="140"/>
      <c r="H53" s="140"/>
      <c r="I53" s="140"/>
      <c r="J53" s="140"/>
    </row>
    <row r="54" spans="2:10" x14ac:dyDescent="0.3">
      <c r="B54" s="153" t="s">
        <v>56</v>
      </c>
      <c r="C54" s="153"/>
      <c r="D54" s="153"/>
      <c r="E54" s="153"/>
      <c r="F54" s="153"/>
      <c r="G54" s="153"/>
      <c r="H54" s="153"/>
      <c r="I54" s="153"/>
      <c r="J54" s="153"/>
    </row>
    <row r="55" spans="2:10" ht="29.4" customHeight="1" x14ac:dyDescent="0.3">
      <c r="B55" s="123" t="s">
        <v>67</v>
      </c>
      <c r="C55" s="123"/>
      <c r="D55" s="123"/>
      <c r="E55" s="123"/>
      <c r="F55" s="123"/>
      <c r="G55" s="123"/>
      <c r="H55" s="123"/>
      <c r="I55" s="123"/>
      <c r="J55" s="123"/>
    </row>
  </sheetData>
  <mergeCells count="65">
    <mergeCell ref="B54:J54"/>
    <mergeCell ref="B55:J55"/>
    <mergeCell ref="B52:J52"/>
    <mergeCell ref="C3:J3"/>
    <mergeCell ref="C4:J4"/>
    <mergeCell ref="C5:J5"/>
    <mergeCell ref="C6:J6"/>
    <mergeCell ref="L1:R8"/>
    <mergeCell ref="B23:C23"/>
    <mergeCell ref="B26:F26"/>
    <mergeCell ref="B21:C21"/>
    <mergeCell ref="B22:C22"/>
    <mergeCell ref="B12:C12"/>
    <mergeCell ref="B13:D13"/>
    <mergeCell ref="H11:J14"/>
    <mergeCell ref="D38:F38"/>
    <mergeCell ref="D41:F41"/>
    <mergeCell ref="D42:F42"/>
    <mergeCell ref="D43:F43"/>
    <mergeCell ref="B51:J51"/>
    <mergeCell ref="L33:V33"/>
    <mergeCell ref="L40:V40"/>
    <mergeCell ref="D27:F27"/>
    <mergeCell ref="D28:F28"/>
    <mergeCell ref="D29:F29"/>
    <mergeCell ref="D30:F30"/>
    <mergeCell ref="D31:F31"/>
    <mergeCell ref="B33:F33"/>
    <mergeCell ref="D34:F34"/>
    <mergeCell ref="D35:F35"/>
    <mergeCell ref="D36:F36"/>
    <mergeCell ref="D37:F37"/>
    <mergeCell ref="D45:F45"/>
    <mergeCell ref="B40:F40"/>
    <mergeCell ref="D44:F44"/>
    <mergeCell ref="B45:C45"/>
    <mergeCell ref="B28:C28"/>
    <mergeCell ref="B29:C29"/>
    <mergeCell ref="H26:I26"/>
    <mergeCell ref="B41:C41"/>
    <mergeCell ref="B42:C42"/>
    <mergeCell ref="B43:C43"/>
    <mergeCell ref="B27:C27"/>
    <mergeCell ref="B31:C31"/>
    <mergeCell ref="B32:C32"/>
    <mergeCell ref="B30:C30"/>
    <mergeCell ref="B34:C34"/>
    <mergeCell ref="N26:V26"/>
    <mergeCell ref="B44:C44"/>
    <mergeCell ref="H33:I33"/>
    <mergeCell ref="H40:I40"/>
    <mergeCell ref="B35:C35"/>
    <mergeCell ref="B36:C36"/>
    <mergeCell ref="B37:C37"/>
    <mergeCell ref="B38:C38"/>
    <mergeCell ref="B1:J1"/>
    <mergeCell ref="B9:C9"/>
    <mergeCell ref="B10:C10"/>
    <mergeCell ref="B8:C8"/>
    <mergeCell ref="A16:A17"/>
    <mergeCell ref="B16:D16"/>
    <mergeCell ref="B17:D17"/>
    <mergeCell ref="A9:A10"/>
    <mergeCell ref="A12:A14"/>
    <mergeCell ref="B14:E14"/>
  </mergeCells>
  <phoneticPr fontId="3" type="noConversion"/>
  <dataValidations count="1">
    <dataValidation type="list" allowBlank="1" showInputMessage="1" showErrorMessage="1" sqref="H27:H31 H41:H45 H34:H38" xr:uid="{EAE627C5-7A62-4978-A5BB-B69BE6AE3E5A}">
      <formula1>$T$1:$T$6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2759-56CD-4D27-86DA-7404EBFCEFEB}">
  <dimension ref="A1:L20"/>
  <sheetViews>
    <sheetView topLeftCell="A13" workbookViewId="0">
      <selection activeCell="A20" sqref="A20:K20"/>
    </sheetView>
  </sheetViews>
  <sheetFormatPr defaultRowHeight="14.4" x14ac:dyDescent="0.3"/>
  <sheetData>
    <row r="1" spans="1:12" ht="18" x14ac:dyDescent="0.35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2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x14ac:dyDescent="0.3">
      <c r="A3" s="135" t="s">
        <v>41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2" x14ac:dyDescent="0.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2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2" ht="80.400000000000006" customHeight="1" x14ac:dyDescent="0.3">
      <c r="A6" s="131" t="s">
        <v>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2" x14ac:dyDescent="0.3">
      <c r="A7" s="134" t="s">
        <v>43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2" ht="83.4" customHeight="1" x14ac:dyDescent="0.3">
      <c r="A8" s="138" t="s">
        <v>44</v>
      </c>
      <c r="B8" s="131" t="s">
        <v>45</v>
      </c>
      <c r="C8" s="131"/>
      <c r="D8" s="131"/>
      <c r="E8" s="131"/>
      <c r="F8" s="131"/>
      <c r="G8" s="131"/>
      <c r="H8" s="131"/>
      <c r="I8" s="131"/>
      <c r="J8" s="131"/>
      <c r="K8" s="131"/>
    </row>
    <row r="9" spans="1:12" ht="77.400000000000006" customHeight="1" x14ac:dyDescent="0.3">
      <c r="A9" s="138" t="s">
        <v>46</v>
      </c>
      <c r="B9" s="131" t="s">
        <v>47</v>
      </c>
      <c r="C9" s="131"/>
      <c r="D9" s="131"/>
      <c r="E9" s="131"/>
      <c r="F9" s="131"/>
      <c r="G9" s="131"/>
      <c r="H9" s="131"/>
      <c r="I9" s="131"/>
      <c r="J9" s="131"/>
      <c r="K9" s="131"/>
    </row>
    <row r="10" spans="1:12" x14ac:dyDescent="0.3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2" ht="21" customHeight="1" x14ac:dyDescent="0.3">
      <c r="A11" s="131" t="s">
        <v>48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2" ht="166.8" customHeight="1" x14ac:dyDescent="0.3">
      <c r="A12" s="138" t="s">
        <v>49</v>
      </c>
      <c r="B12" s="131" t="s">
        <v>50</v>
      </c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2" ht="78" customHeight="1" x14ac:dyDescent="0.3">
      <c r="A13" s="138" t="s">
        <v>51</v>
      </c>
      <c r="B13" s="131" t="s">
        <v>52</v>
      </c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2" ht="66" customHeight="1" x14ac:dyDescent="0.3">
      <c r="A14" s="138" t="s">
        <v>53</v>
      </c>
      <c r="B14" s="131" t="s">
        <v>54</v>
      </c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2" x14ac:dyDescent="0.3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39"/>
    </row>
    <row r="16" spans="1:12" ht="32.4" customHeight="1" x14ac:dyDescent="0.3">
      <c r="A16" s="156" t="s">
        <v>62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9"/>
    </row>
    <row r="17" spans="1:12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x14ac:dyDescent="0.3">
      <c r="A18" s="155" t="s">
        <v>63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60"/>
    </row>
    <row r="19" spans="1:12" ht="33" customHeight="1" x14ac:dyDescent="0.3">
      <c r="A19" s="157" t="s">
        <v>65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61"/>
    </row>
    <row r="20" spans="1:12" ht="46.2" customHeight="1" x14ac:dyDescent="0.3">
      <c r="A20" s="157" t="s">
        <v>66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61"/>
    </row>
  </sheetData>
  <mergeCells count="14">
    <mergeCell ref="A16:K16"/>
    <mergeCell ref="A18:K18"/>
    <mergeCell ref="A19:K19"/>
    <mergeCell ref="A20:K20"/>
    <mergeCell ref="B8:K8"/>
    <mergeCell ref="B9:K9"/>
    <mergeCell ref="A11:K11"/>
    <mergeCell ref="A3:K4"/>
    <mergeCell ref="B12:K12"/>
    <mergeCell ref="B13:K13"/>
    <mergeCell ref="B14:K14"/>
    <mergeCell ref="A1:K1"/>
    <mergeCell ref="A6:K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Táblázat</vt:lpstr>
      <vt:lpstr>Követelmények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cp:lastPrinted>2022-08-30T07:58:55Z</cp:lastPrinted>
  <dcterms:created xsi:type="dcterms:W3CDTF">2022-02-15T20:17:52Z</dcterms:created>
  <dcterms:modified xsi:type="dcterms:W3CDTF">2022-08-30T08:10:59Z</dcterms:modified>
</cp:coreProperties>
</file>